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C NPP (offline)" sheetId="1" r:id="rId4"/>
    <sheet state="visible" name="LIC NPP (online)" sheetId="2" r:id="rId5"/>
    <sheet state="visible" name="NPS" sheetId="3" r:id="rId6"/>
  </sheets>
  <definedNames/>
  <calcPr/>
</workbook>
</file>

<file path=xl/sharedStrings.xml><?xml version="1.0" encoding="utf-8"?>
<sst xmlns="http://schemas.openxmlformats.org/spreadsheetml/2006/main" count="42" uniqueCount="24">
  <si>
    <t>Policy year (1)</t>
  </si>
  <si>
    <t>Annualized premium (2)</t>
  </si>
  <si>
    <t>Premium allocation charge (3)</t>
  </si>
  <si>
    <t>Premium less PAC
(4)=(2)-(3)</t>
  </si>
  <si>
    <t>Policy admin charge (5)</t>
  </si>
  <si>
    <t>GST (6)=
[(3)+(5)]*0.18</t>
  </si>
  <si>
    <t>Addition to fund (7)=[(11')+(4)-(5)-(6)]*[investment return]</t>
  </si>
  <si>
    <t>Fund before fund management charge (8)=(11')+(4)-(5)-(6)+(7)</t>
  </si>
  <si>
    <t>Fund management charge with GST (9)=(8)*1.593%</t>
  </si>
  <si>
    <t>Guaranteed addition (10)</t>
  </si>
  <si>
    <t>Fund value at the end of the year (11)=(8)-(9)+(10)</t>
  </si>
  <si>
    <t>Investment return</t>
  </si>
  <si>
    <t>Policy IRR</t>
  </si>
  <si>
    <t>IRR calculation</t>
  </si>
  <si>
    <t>Note: Fund management charges are calculated once per year. In actual case, this will be calculated daily</t>
  </si>
  <si>
    <t>Year (1)</t>
  </si>
  <si>
    <t>Investment (2)</t>
  </si>
  <si>
    <t>Charges (3)</t>
  </si>
  <si>
    <t>Funds for investment (4)=(2)-(3)</t>
  </si>
  <si>
    <t>Funds including last year balance (5)=(8')+(4)</t>
  </si>
  <si>
    <t>Investment returns (6)=(5)*[Investment return]</t>
  </si>
  <si>
    <t>Sum of fees including GST (7)=[(5)+(6)]*0.1159%</t>
  </si>
  <si>
    <t>Fund value at the end of the year (8)=(5)+(6)-(7)</t>
  </si>
  <si>
    <t>NPS IRR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</si>
</sst>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theme="7"/>
        <bgColor theme="7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wrapText="1"/>
    </xf>
    <xf borderId="0" fillId="0" fontId="2" numFmtId="0" xfId="0" applyAlignment="1" applyFont="1">
      <alignment shrinkToFit="0" wrapText="1"/>
    </xf>
    <xf borderId="1" fillId="0" fontId="2" numFmtId="0" xfId="0" applyAlignment="1" applyBorder="1" applyFont="1">
      <alignment readingOrder="0" shrinkToFit="0" wrapText="1"/>
    </xf>
    <xf borderId="1" fillId="2" fontId="1" numFmtId="10" xfId="0" applyAlignment="1" applyBorder="1" applyFill="1" applyFont="1" applyNumberFormat="1">
      <alignment readingOrder="0" shrinkToFit="0" wrapText="1"/>
    </xf>
    <xf borderId="1" fillId="0" fontId="2" numFmtId="0" xfId="0" applyAlignment="1" applyBorder="1" applyFont="1">
      <alignment readingOrder="0"/>
    </xf>
    <xf borderId="1" fillId="0" fontId="2" numFmtId="0" xfId="0" applyBorder="1" applyFont="1"/>
    <xf borderId="1" fillId="0" fontId="2" numFmtId="1" xfId="0" applyBorder="1" applyFont="1" applyNumberFormat="1"/>
    <xf borderId="1" fillId="0" fontId="1" numFmtId="10" xfId="0" applyBorder="1" applyFont="1" applyNumberFormat="1"/>
    <xf borderId="0" fillId="0" fontId="2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/>
      <c r="M1" s="3" t="s">
        <v>11</v>
      </c>
      <c r="N1" s="4">
        <v>0.08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5">
        <v>1.0</v>
      </c>
      <c r="B2" s="5">
        <v>100000.0</v>
      </c>
      <c r="C2" s="5">
        <v>7000.0</v>
      </c>
      <c r="D2" s="6">
        <f t="shared" ref="D2:D21" si="1">B2-C2</f>
        <v>93000</v>
      </c>
      <c r="E2" s="5">
        <v>684.0</v>
      </c>
      <c r="F2" s="7">
        <f t="shared" ref="F2:F21" si="2">(C2+E2)*0.18</f>
        <v>1383.12</v>
      </c>
      <c r="G2" s="7">
        <f>(D2-E2-F2)*$N$1</f>
        <v>7274.6304</v>
      </c>
      <c r="H2" s="7">
        <f>D2-E2-F2+G2</f>
        <v>98207.5104</v>
      </c>
      <c r="I2" s="7">
        <f t="shared" ref="I2:I21" si="3">H2*1.593%</f>
        <v>1564.445641</v>
      </c>
      <c r="J2" s="5">
        <v>0.0</v>
      </c>
      <c r="K2" s="7">
        <f t="shared" ref="K2:K21" si="4">H2-I2+J2</f>
        <v>96643.06476</v>
      </c>
      <c r="M2" s="5" t="s">
        <v>12</v>
      </c>
      <c r="N2" s="8">
        <f>irr(A25:A45)</f>
        <v>0.06083380435</v>
      </c>
    </row>
    <row r="3">
      <c r="A3" s="5">
        <v>2.0</v>
      </c>
      <c r="B3" s="5">
        <v>100000.0</v>
      </c>
      <c r="C3" s="5">
        <v>4000.0</v>
      </c>
      <c r="D3" s="6">
        <f t="shared" si="1"/>
        <v>96000</v>
      </c>
      <c r="E3" s="5">
        <v>660.0</v>
      </c>
      <c r="F3" s="7">
        <f t="shared" si="2"/>
        <v>838.8</v>
      </c>
      <c r="G3" s="7">
        <f t="shared" ref="G3:G21" si="5">(K2+D3-E3-F3)*$N$1</f>
        <v>15291.54118</v>
      </c>
      <c r="H3" s="7">
        <f t="shared" ref="H3:H21" si="6">K2+D3-E3-F3+G3</f>
        <v>206435.8059</v>
      </c>
      <c r="I3" s="7">
        <f t="shared" si="3"/>
        <v>3288.522389</v>
      </c>
      <c r="J3" s="5">
        <v>0.0</v>
      </c>
      <c r="K3" s="7">
        <f t="shared" si="4"/>
        <v>203147.2836</v>
      </c>
    </row>
    <row r="4">
      <c r="A4" s="5">
        <v>3.0</v>
      </c>
      <c r="B4" s="5">
        <v>100000.0</v>
      </c>
      <c r="C4" s="5">
        <v>4000.0</v>
      </c>
      <c r="D4" s="6">
        <f t="shared" si="1"/>
        <v>96000</v>
      </c>
      <c r="E4" s="5">
        <v>636.0</v>
      </c>
      <c r="F4" s="7">
        <f t="shared" si="2"/>
        <v>834.48</v>
      </c>
      <c r="G4" s="7">
        <f t="shared" si="5"/>
        <v>23814.14428</v>
      </c>
      <c r="H4" s="7">
        <f t="shared" si="6"/>
        <v>321490.9478</v>
      </c>
      <c r="I4" s="7">
        <f t="shared" si="3"/>
        <v>5121.350799</v>
      </c>
      <c r="J4" s="5">
        <v>0.0</v>
      </c>
      <c r="K4" s="7">
        <f t="shared" si="4"/>
        <v>316369.597</v>
      </c>
    </row>
    <row r="5">
      <c r="A5" s="5">
        <v>4.0</v>
      </c>
      <c r="B5" s="5">
        <v>100000.0</v>
      </c>
      <c r="C5" s="5">
        <v>4000.0</v>
      </c>
      <c r="D5" s="6">
        <f t="shared" si="1"/>
        <v>96000</v>
      </c>
      <c r="E5" s="5">
        <v>612.0</v>
      </c>
      <c r="F5" s="7">
        <f t="shared" si="2"/>
        <v>830.16</v>
      </c>
      <c r="G5" s="7">
        <f t="shared" si="5"/>
        <v>32874.19496</v>
      </c>
      <c r="H5" s="7">
        <f t="shared" si="6"/>
        <v>443801.632</v>
      </c>
      <c r="I5" s="7">
        <f t="shared" si="3"/>
        <v>7069.759998</v>
      </c>
      <c r="J5" s="5">
        <v>0.0</v>
      </c>
      <c r="K5" s="7">
        <f t="shared" si="4"/>
        <v>436731.872</v>
      </c>
    </row>
    <row r="6">
      <c r="A6" s="5">
        <v>5.0</v>
      </c>
      <c r="B6" s="5">
        <v>100000.0</v>
      </c>
      <c r="C6" s="5">
        <v>4000.0</v>
      </c>
      <c r="D6" s="6">
        <f t="shared" si="1"/>
        <v>96000</v>
      </c>
      <c r="E6" s="5">
        <v>588.0</v>
      </c>
      <c r="F6" s="7">
        <f t="shared" si="2"/>
        <v>825.84</v>
      </c>
      <c r="G6" s="7">
        <f t="shared" si="5"/>
        <v>42505.44256</v>
      </c>
      <c r="H6" s="7">
        <f t="shared" si="6"/>
        <v>573823.4746</v>
      </c>
      <c r="I6" s="7">
        <f t="shared" si="3"/>
        <v>9141.00795</v>
      </c>
      <c r="J6" s="5">
        <v>0.0</v>
      </c>
      <c r="K6" s="7">
        <f t="shared" si="4"/>
        <v>564682.4666</v>
      </c>
    </row>
    <row r="7">
      <c r="A7" s="5">
        <v>6.0</v>
      </c>
      <c r="B7" s="5">
        <v>100000.0</v>
      </c>
      <c r="C7" s="5">
        <v>3000.0</v>
      </c>
      <c r="D7" s="6">
        <f t="shared" si="1"/>
        <v>97000</v>
      </c>
      <c r="E7" s="5">
        <v>0.0</v>
      </c>
      <c r="F7" s="6">
        <f t="shared" si="2"/>
        <v>540</v>
      </c>
      <c r="G7" s="7">
        <f t="shared" si="5"/>
        <v>52891.39733</v>
      </c>
      <c r="H7" s="7">
        <f t="shared" si="6"/>
        <v>714033.8639</v>
      </c>
      <c r="I7" s="7">
        <f t="shared" si="3"/>
        <v>11374.55945</v>
      </c>
      <c r="J7" s="5">
        <v>5000.0</v>
      </c>
      <c r="K7" s="7">
        <f t="shared" si="4"/>
        <v>707659.3045</v>
      </c>
    </row>
    <row r="8">
      <c r="A8" s="5">
        <v>7.0</v>
      </c>
      <c r="B8" s="5">
        <v>100000.0</v>
      </c>
      <c r="C8" s="5">
        <v>3000.0</v>
      </c>
      <c r="D8" s="6">
        <f t="shared" si="1"/>
        <v>97000</v>
      </c>
      <c r="E8" s="5">
        <v>0.0</v>
      </c>
      <c r="F8" s="6">
        <f t="shared" si="2"/>
        <v>540</v>
      </c>
      <c r="G8" s="7">
        <f t="shared" si="5"/>
        <v>64329.54436</v>
      </c>
      <c r="H8" s="7">
        <f t="shared" si="6"/>
        <v>868448.8488</v>
      </c>
      <c r="I8" s="7">
        <f t="shared" si="3"/>
        <v>13834.39016</v>
      </c>
      <c r="J8" s="5">
        <v>0.0</v>
      </c>
      <c r="K8" s="7">
        <f t="shared" si="4"/>
        <v>854614.4587</v>
      </c>
    </row>
    <row r="9">
      <c r="A9" s="5">
        <v>8.0</v>
      </c>
      <c r="B9" s="5">
        <v>100000.0</v>
      </c>
      <c r="C9" s="5">
        <v>3000.0</v>
      </c>
      <c r="D9" s="6">
        <f t="shared" si="1"/>
        <v>97000</v>
      </c>
      <c r="E9" s="5">
        <v>0.0</v>
      </c>
      <c r="F9" s="6">
        <f t="shared" si="2"/>
        <v>540</v>
      </c>
      <c r="G9" s="7">
        <f t="shared" si="5"/>
        <v>76085.95669</v>
      </c>
      <c r="H9" s="7">
        <f t="shared" si="6"/>
        <v>1027160.415</v>
      </c>
      <c r="I9" s="7">
        <f t="shared" si="3"/>
        <v>16362.66542</v>
      </c>
      <c r="J9" s="5">
        <v>0.0</v>
      </c>
      <c r="K9" s="7">
        <f t="shared" si="4"/>
        <v>1010797.75</v>
      </c>
    </row>
    <row r="10">
      <c r="A10" s="5">
        <v>9.0</v>
      </c>
      <c r="B10" s="5">
        <v>100000.0</v>
      </c>
      <c r="C10" s="5">
        <v>3000.0</v>
      </c>
      <c r="D10" s="6">
        <f t="shared" si="1"/>
        <v>97000</v>
      </c>
      <c r="E10" s="5">
        <v>0.0</v>
      </c>
      <c r="F10" s="6">
        <f t="shared" si="2"/>
        <v>540</v>
      </c>
      <c r="G10" s="7">
        <f t="shared" si="5"/>
        <v>88580.62</v>
      </c>
      <c r="H10" s="7">
        <f t="shared" si="6"/>
        <v>1195838.37</v>
      </c>
      <c r="I10" s="7">
        <f t="shared" si="3"/>
        <v>19049.70523</v>
      </c>
      <c r="J10" s="5">
        <v>0.0</v>
      </c>
      <c r="K10" s="7">
        <f t="shared" si="4"/>
        <v>1176788.665</v>
      </c>
    </row>
    <row r="11">
      <c r="A11" s="5">
        <v>10.0</v>
      </c>
      <c r="B11" s="5">
        <v>100000.0</v>
      </c>
      <c r="C11" s="5">
        <v>3000.0</v>
      </c>
      <c r="D11" s="6">
        <f t="shared" si="1"/>
        <v>97000</v>
      </c>
      <c r="E11" s="5">
        <v>0.0</v>
      </c>
      <c r="F11" s="6">
        <f t="shared" si="2"/>
        <v>540</v>
      </c>
      <c r="G11" s="7">
        <f t="shared" si="5"/>
        <v>101859.8932</v>
      </c>
      <c r="H11" s="7">
        <f t="shared" si="6"/>
        <v>1375108.558</v>
      </c>
      <c r="I11" s="7">
        <f t="shared" si="3"/>
        <v>21905.47933</v>
      </c>
      <c r="J11" s="5">
        <v>10000.0</v>
      </c>
      <c r="K11" s="7">
        <f t="shared" si="4"/>
        <v>1363203.079</v>
      </c>
    </row>
    <row r="12">
      <c r="A12" s="5">
        <v>11.0</v>
      </c>
      <c r="B12" s="5">
        <v>100000.0</v>
      </c>
      <c r="C12" s="5">
        <v>3000.0</v>
      </c>
      <c r="D12" s="6">
        <f t="shared" si="1"/>
        <v>97000</v>
      </c>
      <c r="E12" s="5">
        <v>0.0</v>
      </c>
      <c r="F12" s="6">
        <f t="shared" si="2"/>
        <v>540</v>
      </c>
      <c r="G12" s="7">
        <f t="shared" si="5"/>
        <v>116773.0463</v>
      </c>
      <c r="H12" s="7">
        <f t="shared" si="6"/>
        <v>1576436.125</v>
      </c>
      <c r="I12" s="7">
        <f t="shared" si="3"/>
        <v>25112.62747</v>
      </c>
      <c r="J12" s="5">
        <v>4000.0</v>
      </c>
      <c r="K12" s="7">
        <f t="shared" si="4"/>
        <v>1555323.497</v>
      </c>
    </row>
    <row r="13">
      <c r="A13" s="5">
        <v>12.0</v>
      </c>
      <c r="B13" s="5">
        <v>100000.0</v>
      </c>
      <c r="C13" s="5">
        <v>3000.0</v>
      </c>
      <c r="D13" s="6">
        <f t="shared" si="1"/>
        <v>97000</v>
      </c>
      <c r="E13" s="5">
        <v>0.0</v>
      </c>
      <c r="F13" s="6">
        <f t="shared" si="2"/>
        <v>540</v>
      </c>
      <c r="G13" s="7">
        <f t="shared" si="5"/>
        <v>132142.6798</v>
      </c>
      <c r="H13" s="7">
        <f t="shared" si="6"/>
        <v>1783926.177</v>
      </c>
      <c r="I13" s="7">
        <f t="shared" si="3"/>
        <v>28417.944</v>
      </c>
      <c r="J13" s="5">
        <v>4000.0</v>
      </c>
      <c r="K13" s="7">
        <f t="shared" si="4"/>
        <v>1759508.233</v>
      </c>
    </row>
    <row r="14">
      <c r="A14" s="5">
        <v>13.0</v>
      </c>
      <c r="B14" s="5">
        <v>100000.0</v>
      </c>
      <c r="C14" s="5">
        <v>3000.0</v>
      </c>
      <c r="D14" s="6">
        <f t="shared" si="1"/>
        <v>97000</v>
      </c>
      <c r="E14" s="5">
        <v>0.0</v>
      </c>
      <c r="F14" s="6">
        <f t="shared" si="2"/>
        <v>540</v>
      </c>
      <c r="G14" s="7">
        <f t="shared" si="5"/>
        <v>148477.4587</v>
      </c>
      <c r="H14" s="7">
        <f t="shared" si="6"/>
        <v>2004445.692</v>
      </c>
      <c r="I14" s="7">
        <f t="shared" si="3"/>
        <v>31930.81987</v>
      </c>
      <c r="J14" s="5">
        <v>4000.0</v>
      </c>
      <c r="K14" s="7">
        <f t="shared" si="4"/>
        <v>1976514.872</v>
      </c>
    </row>
    <row r="15">
      <c r="A15" s="5">
        <v>14.0</v>
      </c>
      <c r="B15" s="5">
        <v>100000.0</v>
      </c>
      <c r="C15" s="5">
        <v>3000.0</v>
      </c>
      <c r="D15" s="6">
        <f t="shared" si="1"/>
        <v>97000</v>
      </c>
      <c r="E15" s="5">
        <v>0.0</v>
      </c>
      <c r="F15" s="6">
        <f t="shared" si="2"/>
        <v>540</v>
      </c>
      <c r="G15" s="7">
        <f t="shared" si="5"/>
        <v>165837.9898</v>
      </c>
      <c r="H15" s="7">
        <f t="shared" si="6"/>
        <v>2238812.862</v>
      </c>
      <c r="I15" s="7">
        <f t="shared" si="3"/>
        <v>35664.28889</v>
      </c>
      <c r="J15" s="5">
        <v>4000.0</v>
      </c>
      <c r="K15" s="7">
        <f t="shared" si="4"/>
        <v>2207148.573</v>
      </c>
    </row>
    <row r="16">
      <c r="A16" s="5">
        <v>15.0</v>
      </c>
      <c r="B16" s="5">
        <v>100000.0</v>
      </c>
      <c r="C16" s="5">
        <v>3000.0</v>
      </c>
      <c r="D16" s="6">
        <f t="shared" si="1"/>
        <v>97000</v>
      </c>
      <c r="E16" s="5">
        <v>0.0</v>
      </c>
      <c r="F16" s="6">
        <f t="shared" si="2"/>
        <v>540</v>
      </c>
      <c r="G16" s="7">
        <f t="shared" si="5"/>
        <v>184288.6858</v>
      </c>
      <c r="H16" s="7">
        <f t="shared" si="6"/>
        <v>2487897.259</v>
      </c>
      <c r="I16" s="7">
        <f t="shared" si="3"/>
        <v>39632.20333</v>
      </c>
      <c r="J16" s="5">
        <v>4000.0</v>
      </c>
      <c r="K16" s="7">
        <f t="shared" si="4"/>
        <v>2452265.055</v>
      </c>
    </row>
    <row r="17">
      <c r="A17" s="5">
        <v>16.0</v>
      </c>
      <c r="B17" s="5">
        <v>100000.0</v>
      </c>
      <c r="C17" s="5">
        <v>3000.0</v>
      </c>
      <c r="D17" s="6">
        <f t="shared" si="1"/>
        <v>97000</v>
      </c>
      <c r="E17" s="5">
        <v>0.0</v>
      </c>
      <c r="F17" s="6">
        <f t="shared" si="2"/>
        <v>540</v>
      </c>
      <c r="G17" s="7">
        <f t="shared" si="5"/>
        <v>203898.0044</v>
      </c>
      <c r="H17" s="7">
        <f t="shared" si="6"/>
        <v>2752623.06</v>
      </c>
      <c r="I17" s="7">
        <f t="shared" si="3"/>
        <v>43849.28534</v>
      </c>
      <c r="J17" s="5">
        <v>5500.0</v>
      </c>
      <c r="K17" s="7">
        <f t="shared" si="4"/>
        <v>2714273.774</v>
      </c>
    </row>
    <row r="18">
      <c r="A18" s="5">
        <v>17.0</v>
      </c>
      <c r="B18" s="5">
        <v>100000.0</v>
      </c>
      <c r="C18" s="5">
        <v>3000.0</v>
      </c>
      <c r="D18" s="6">
        <f t="shared" si="1"/>
        <v>97000</v>
      </c>
      <c r="E18" s="5">
        <v>0.0</v>
      </c>
      <c r="F18" s="6">
        <f t="shared" si="2"/>
        <v>540</v>
      </c>
      <c r="G18" s="7">
        <f t="shared" si="5"/>
        <v>224858.702</v>
      </c>
      <c r="H18" s="7">
        <f t="shared" si="6"/>
        <v>3035592.476</v>
      </c>
      <c r="I18" s="7">
        <f t="shared" si="3"/>
        <v>48356.98815</v>
      </c>
      <c r="J18" s="5">
        <v>5500.0</v>
      </c>
      <c r="K18" s="7">
        <f t="shared" si="4"/>
        <v>2992735.488</v>
      </c>
    </row>
    <row r="19">
      <c r="A19" s="5">
        <v>18.0</v>
      </c>
      <c r="B19" s="5">
        <v>100000.0</v>
      </c>
      <c r="C19" s="5">
        <v>3000.0</v>
      </c>
      <c r="D19" s="6">
        <f t="shared" si="1"/>
        <v>97000</v>
      </c>
      <c r="E19" s="5">
        <v>0.0</v>
      </c>
      <c r="F19" s="6">
        <f t="shared" si="2"/>
        <v>540</v>
      </c>
      <c r="G19" s="7">
        <f t="shared" si="5"/>
        <v>247135.6391</v>
      </c>
      <c r="H19" s="7">
        <f t="shared" si="6"/>
        <v>3336331.127</v>
      </c>
      <c r="I19" s="7">
        <f t="shared" si="3"/>
        <v>53147.75486</v>
      </c>
      <c r="J19" s="5">
        <v>5500.0</v>
      </c>
      <c r="K19" s="7">
        <f t="shared" si="4"/>
        <v>3288683.372</v>
      </c>
    </row>
    <row r="20">
      <c r="A20" s="5">
        <v>19.0</v>
      </c>
      <c r="B20" s="5">
        <v>100000.0</v>
      </c>
      <c r="C20" s="5">
        <v>3000.0</v>
      </c>
      <c r="D20" s="6">
        <f t="shared" si="1"/>
        <v>97000</v>
      </c>
      <c r="E20" s="5">
        <v>0.0</v>
      </c>
      <c r="F20" s="6">
        <f t="shared" si="2"/>
        <v>540</v>
      </c>
      <c r="G20" s="7">
        <f t="shared" si="5"/>
        <v>270811.4698</v>
      </c>
      <c r="H20" s="7">
        <f t="shared" si="6"/>
        <v>3655954.842</v>
      </c>
      <c r="I20" s="7">
        <f t="shared" si="3"/>
        <v>58239.36064</v>
      </c>
      <c r="J20" s="5">
        <v>5500.0</v>
      </c>
      <c r="K20" s="7">
        <f t="shared" si="4"/>
        <v>3603215.482</v>
      </c>
    </row>
    <row r="21">
      <c r="A21" s="5">
        <v>20.0</v>
      </c>
      <c r="B21" s="5">
        <v>100000.0</v>
      </c>
      <c r="C21" s="5">
        <v>3000.0</v>
      </c>
      <c r="D21" s="6">
        <f t="shared" si="1"/>
        <v>97000</v>
      </c>
      <c r="E21" s="5">
        <v>0.0</v>
      </c>
      <c r="F21" s="6">
        <f t="shared" si="2"/>
        <v>540</v>
      </c>
      <c r="G21" s="7">
        <f t="shared" si="5"/>
        <v>295974.0385</v>
      </c>
      <c r="H21" s="7">
        <f t="shared" si="6"/>
        <v>3995649.52</v>
      </c>
      <c r="I21" s="7">
        <f t="shared" si="3"/>
        <v>63650.69686</v>
      </c>
      <c r="J21" s="5">
        <v>5500.0</v>
      </c>
      <c r="K21" s="7">
        <f t="shared" si="4"/>
        <v>3937498.823</v>
      </c>
    </row>
    <row r="24">
      <c r="A24" s="5" t="s">
        <v>13</v>
      </c>
      <c r="C24" s="9" t="s">
        <v>14</v>
      </c>
    </row>
    <row r="25">
      <c r="A25" s="6">
        <f t="shared" ref="A25:A44" si="7">-1*B2</f>
        <v>-100000</v>
      </c>
    </row>
    <row r="26">
      <c r="A26" s="6">
        <f t="shared" si="7"/>
        <v>-100000</v>
      </c>
    </row>
    <row r="27">
      <c r="A27" s="6">
        <f t="shared" si="7"/>
        <v>-100000</v>
      </c>
    </row>
    <row r="28">
      <c r="A28" s="6">
        <f t="shared" si="7"/>
        <v>-100000</v>
      </c>
    </row>
    <row r="29">
      <c r="A29" s="6">
        <f t="shared" si="7"/>
        <v>-100000</v>
      </c>
    </row>
    <row r="30">
      <c r="A30" s="6">
        <f t="shared" si="7"/>
        <v>-100000</v>
      </c>
    </row>
    <row r="31">
      <c r="A31" s="6">
        <f t="shared" si="7"/>
        <v>-100000</v>
      </c>
    </row>
    <row r="32">
      <c r="A32" s="6">
        <f t="shared" si="7"/>
        <v>-100000</v>
      </c>
    </row>
    <row r="33">
      <c r="A33" s="6">
        <f t="shared" si="7"/>
        <v>-100000</v>
      </c>
    </row>
    <row r="34">
      <c r="A34" s="6">
        <f t="shared" si="7"/>
        <v>-100000</v>
      </c>
    </row>
    <row r="35">
      <c r="A35" s="6">
        <f t="shared" si="7"/>
        <v>-100000</v>
      </c>
    </row>
    <row r="36">
      <c r="A36" s="6">
        <f t="shared" si="7"/>
        <v>-100000</v>
      </c>
    </row>
    <row r="37">
      <c r="A37" s="6">
        <f t="shared" si="7"/>
        <v>-100000</v>
      </c>
    </row>
    <row r="38">
      <c r="A38" s="6">
        <f t="shared" si="7"/>
        <v>-100000</v>
      </c>
    </row>
    <row r="39">
      <c r="A39" s="6">
        <f t="shared" si="7"/>
        <v>-100000</v>
      </c>
    </row>
    <row r="40">
      <c r="A40" s="6">
        <f t="shared" si="7"/>
        <v>-100000</v>
      </c>
    </row>
    <row r="41">
      <c r="A41" s="6">
        <f t="shared" si="7"/>
        <v>-100000</v>
      </c>
    </row>
    <row r="42">
      <c r="A42" s="6">
        <f t="shared" si="7"/>
        <v>-100000</v>
      </c>
    </row>
    <row r="43">
      <c r="A43" s="6">
        <f t="shared" si="7"/>
        <v>-100000</v>
      </c>
    </row>
    <row r="44">
      <c r="A44" s="6">
        <f t="shared" si="7"/>
        <v>-100000</v>
      </c>
    </row>
    <row r="45">
      <c r="A45" s="7">
        <f>K21</f>
        <v>3937498.823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/>
      <c r="M1" s="3" t="s">
        <v>11</v>
      </c>
      <c r="N1" s="4">
        <v>0.08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5">
        <v>1.0</v>
      </c>
      <c r="B2" s="5">
        <v>100000.0</v>
      </c>
      <c r="C2" s="5">
        <v>2500.0</v>
      </c>
      <c r="D2" s="6">
        <f t="shared" ref="D2:D21" si="1">B2-C2</f>
        <v>97500</v>
      </c>
      <c r="E2" s="5">
        <v>684.0</v>
      </c>
      <c r="F2" s="7">
        <f t="shared" ref="F2:F21" si="2">(C2+E2)*0.18</f>
        <v>573.12</v>
      </c>
      <c r="G2" s="7">
        <f>(D2-E2-F2)*$N$1</f>
        <v>7699.4304</v>
      </c>
      <c r="H2" s="7">
        <f>D2-E2-F2+G2</f>
        <v>103942.3104</v>
      </c>
      <c r="I2" s="7">
        <f t="shared" ref="I2:I21" si="3">H2*1.593%</f>
        <v>1655.801005</v>
      </c>
      <c r="J2" s="5">
        <v>0.0</v>
      </c>
      <c r="K2" s="7">
        <f t="shared" ref="K2:K21" si="4">H2-I2+J2</f>
        <v>102286.5094</v>
      </c>
      <c r="M2" s="5" t="s">
        <v>12</v>
      </c>
      <c r="N2" s="8">
        <f>irr(A25:A45)</f>
        <v>0.06322401047</v>
      </c>
    </row>
    <row r="3">
      <c r="A3" s="5">
        <v>2.0</v>
      </c>
      <c r="B3" s="5">
        <v>100000.0</v>
      </c>
      <c r="C3" s="5">
        <v>1500.0</v>
      </c>
      <c r="D3" s="6">
        <f t="shared" si="1"/>
        <v>98500</v>
      </c>
      <c r="E3" s="5">
        <v>660.0</v>
      </c>
      <c r="F3" s="7">
        <f t="shared" si="2"/>
        <v>388.8</v>
      </c>
      <c r="G3" s="7">
        <f t="shared" ref="G3:G21" si="5">(K2+D3-E3-F3)*$N$1</f>
        <v>15979.01675</v>
      </c>
      <c r="H3" s="7">
        <f t="shared" ref="H3:H21" si="6">K2+D3-E3-F3+G3</f>
        <v>215716.7261</v>
      </c>
      <c r="I3" s="7">
        <f t="shared" si="3"/>
        <v>3436.367448</v>
      </c>
      <c r="J3" s="5">
        <v>0.0</v>
      </c>
      <c r="K3" s="7">
        <f t="shared" si="4"/>
        <v>212280.3587</v>
      </c>
    </row>
    <row r="4">
      <c r="A4" s="5">
        <v>3.0</v>
      </c>
      <c r="B4" s="5">
        <v>100000.0</v>
      </c>
      <c r="C4" s="5">
        <v>1500.0</v>
      </c>
      <c r="D4" s="6">
        <f t="shared" si="1"/>
        <v>98500</v>
      </c>
      <c r="E4" s="5">
        <v>636.0</v>
      </c>
      <c r="F4" s="7">
        <f t="shared" si="2"/>
        <v>384.48</v>
      </c>
      <c r="G4" s="7">
        <f t="shared" si="5"/>
        <v>24780.7903</v>
      </c>
      <c r="H4" s="7">
        <f t="shared" si="6"/>
        <v>334540.669</v>
      </c>
      <c r="I4" s="7">
        <f t="shared" si="3"/>
        <v>5329.232857</v>
      </c>
      <c r="J4" s="5">
        <v>0.0</v>
      </c>
      <c r="K4" s="7">
        <f t="shared" si="4"/>
        <v>329211.4361</v>
      </c>
    </row>
    <row r="5">
      <c r="A5" s="5">
        <v>4.0</v>
      </c>
      <c r="B5" s="5">
        <v>100000.0</v>
      </c>
      <c r="C5" s="5">
        <v>1500.0</v>
      </c>
      <c r="D5" s="6">
        <f t="shared" si="1"/>
        <v>98500</v>
      </c>
      <c r="E5" s="5">
        <v>612.0</v>
      </c>
      <c r="F5" s="7">
        <f t="shared" si="2"/>
        <v>380.16</v>
      </c>
      <c r="G5" s="7">
        <f t="shared" si="5"/>
        <v>34137.54209</v>
      </c>
      <c r="H5" s="7">
        <f t="shared" si="6"/>
        <v>460856.8182</v>
      </c>
      <c r="I5" s="7">
        <f t="shared" si="3"/>
        <v>7341.449114</v>
      </c>
      <c r="J5" s="5">
        <v>0.0</v>
      </c>
      <c r="K5" s="7">
        <f t="shared" si="4"/>
        <v>453515.3691</v>
      </c>
    </row>
    <row r="6">
      <c r="A6" s="5">
        <v>5.0</v>
      </c>
      <c r="B6" s="5">
        <v>100000.0</v>
      </c>
      <c r="C6" s="5">
        <v>1500.0</v>
      </c>
      <c r="D6" s="6">
        <f t="shared" si="1"/>
        <v>98500</v>
      </c>
      <c r="E6" s="5">
        <v>588.0</v>
      </c>
      <c r="F6" s="7">
        <f t="shared" si="2"/>
        <v>375.84</v>
      </c>
      <c r="G6" s="7">
        <f t="shared" si="5"/>
        <v>44084.12233</v>
      </c>
      <c r="H6" s="7">
        <f t="shared" si="6"/>
        <v>595135.6514</v>
      </c>
      <c r="I6" s="7">
        <f t="shared" si="3"/>
        <v>9480.510928</v>
      </c>
      <c r="J6" s="5">
        <v>0.0</v>
      </c>
      <c r="K6" s="7">
        <f t="shared" si="4"/>
        <v>585655.1405</v>
      </c>
    </row>
    <row r="7">
      <c r="A7" s="5">
        <v>6.0</v>
      </c>
      <c r="B7" s="5">
        <v>100000.0</v>
      </c>
      <c r="C7" s="5">
        <v>1000.0</v>
      </c>
      <c r="D7" s="6">
        <f t="shared" si="1"/>
        <v>99000</v>
      </c>
      <c r="E7" s="5">
        <v>0.0</v>
      </c>
      <c r="F7" s="6">
        <f t="shared" si="2"/>
        <v>180</v>
      </c>
      <c r="G7" s="7">
        <f t="shared" si="5"/>
        <v>54758.01124</v>
      </c>
      <c r="H7" s="7">
        <f t="shared" si="6"/>
        <v>739233.1518</v>
      </c>
      <c r="I7" s="7">
        <f t="shared" si="3"/>
        <v>11775.98411</v>
      </c>
      <c r="J7" s="5">
        <v>5000.0</v>
      </c>
      <c r="K7" s="7">
        <f t="shared" si="4"/>
        <v>732457.1677</v>
      </c>
    </row>
    <row r="8">
      <c r="A8" s="5">
        <v>7.0</v>
      </c>
      <c r="B8" s="5">
        <v>100000.0</v>
      </c>
      <c r="C8" s="5">
        <v>1000.0</v>
      </c>
      <c r="D8" s="6">
        <f t="shared" si="1"/>
        <v>99000</v>
      </c>
      <c r="E8" s="5">
        <v>0.0</v>
      </c>
      <c r="F8" s="6">
        <f t="shared" si="2"/>
        <v>180</v>
      </c>
      <c r="G8" s="7">
        <f t="shared" si="5"/>
        <v>66502.17341</v>
      </c>
      <c r="H8" s="7">
        <f t="shared" si="6"/>
        <v>897779.3411</v>
      </c>
      <c r="I8" s="7">
        <f t="shared" si="3"/>
        <v>14301.6249</v>
      </c>
      <c r="J8" s="5">
        <v>0.0</v>
      </c>
      <c r="K8" s="7">
        <f t="shared" si="4"/>
        <v>883477.7162</v>
      </c>
    </row>
    <row r="9">
      <c r="A9" s="5">
        <v>8.0</v>
      </c>
      <c r="B9" s="5">
        <v>100000.0</v>
      </c>
      <c r="C9" s="5">
        <v>1000.0</v>
      </c>
      <c r="D9" s="6">
        <f t="shared" si="1"/>
        <v>99000</v>
      </c>
      <c r="E9" s="5">
        <v>0.0</v>
      </c>
      <c r="F9" s="6">
        <f t="shared" si="2"/>
        <v>180</v>
      </c>
      <c r="G9" s="7">
        <f t="shared" si="5"/>
        <v>78583.81729</v>
      </c>
      <c r="H9" s="7">
        <f t="shared" si="6"/>
        <v>1060881.533</v>
      </c>
      <c r="I9" s="7">
        <f t="shared" si="3"/>
        <v>16899.84283</v>
      </c>
      <c r="J9" s="5">
        <v>0.0</v>
      </c>
      <c r="K9" s="7">
        <f t="shared" si="4"/>
        <v>1043981.691</v>
      </c>
    </row>
    <row r="10">
      <c r="A10" s="5">
        <v>9.0</v>
      </c>
      <c r="B10" s="5">
        <v>100000.0</v>
      </c>
      <c r="C10" s="5">
        <v>1000.0</v>
      </c>
      <c r="D10" s="6">
        <f t="shared" si="1"/>
        <v>99000</v>
      </c>
      <c r="E10" s="5">
        <v>0.0</v>
      </c>
      <c r="F10" s="6">
        <f t="shared" si="2"/>
        <v>180</v>
      </c>
      <c r="G10" s="7">
        <f t="shared" si="5"/>
        <v>91424.13525</v>
      </c>
      <c r="H10" s="7">
        <f t="shared" si="6"/>
        <v>1234225.826</v>
      </c>
      <c r="I10" s="7">
        <f t="shared" si="3"/>
        <v>19661.21741</v>
      </c>
      <c r="J10" s="5">
        <v>0.0</v>
      </c>
      <c r="K10" s="7">
        <f t="shared" si="4"/>
        <v>1214564.608</v>
      </c>
    </row>
    <row r="11">
      <c r="A11" s="5">
        <v>10.0</v>
      </c>
      <c r="B11" s="5">
        <v>100000.0</v>
      </c>
      <c r="C11" s="5">
        <v>1000.0</v>
      </c>
      <c r="D11" s="6">
        <f t="shared" si="1"/>
        <v>99000</v>
      </c>
      <c r="E11" s="5">
        <v>0.0</v>
      </c>
      <c r="F11" s="6">
        <f t="shared" si="2"/>
        <v>180</v>
      </c>
      <c r="G11" s="7">
        <f t="shared" si="5"/>
        <v>105070.7687</v>
      </c>
      <c r="H11" s="7">
        <f t="shared" si="6"/>
        <v>1418455.377</v>
      </c>
      <c r="I11" s="7">
        <f t="shared" si="3"/>
        <v>22595.99416</v>
      </c>
      <c r="J11" s="5">
        <v>10000.0</v>
      </c>
      <c r="K11" s="7">
        <f t="shared" si="4"/>
        <v>1405859.383</v>
      </c>
    </row>
    <row r="12">
      <c r="A12" s="5">
        <v>11.0</v>
      </c>
      <c r="B12" s="5">
        <v>100000.0</v>
      </c>
      <c r="C12" s="5">
        <v>1000.0</v>
      </c>
      <c r="D12" s="6">
        <f t="shared" si="1"/>
        <v>99000</v>
      </c>
      <c r="E12" s="5">
        <v>0.0</v>
      </c>
      <c r="F12" s="6">
        <f t="shared" si="2"/>
        <v>180</v>
      </c>
      <c r="G12" s="7">
        <f t="shared" si="5"/>
        <v>120374.3506</v>
      </c>
      <c r="H12" s="7">
        <f t="shared" si="6"/>
        <v>1625053.734</v>
      </c>
      <c r="I12" s="7">
        <f t="shared" si="3"/>
        <v>25887.10598</v>
      </c>
      <c r="J12" s="5">
        <v>4000.0</v>
      </c>
      <c r="K12" s="7">
        <f t="shared" si="4"/>
        <v>1603166.628</v>
      </c>
    </row>
    <row r="13">
      <c r="A13" s="5">
        <v>12.0</v>
      </c>
      <c r="B13" s="5">
        <v>100000.0</v>
      </c>
      <c r="C13" s="5">
        <v>1000.0</v>
      </c>
      <c r="D13" s="6">
        <f t="shared" si="1"/>
        <v>99000</v>
      </c>
      <c r="E13" s="5">
        <v>0.0</v>
      </c>
      <c r="F13" s="6">
        <f t="shared" si="2"/>
        <v>180</v>
      </c>
      <c r="G13" s="7">
        <f t="shared" si="5"/>
        <v>136158.9302</v>
      </c>
      <c r="H13" s="7">
        <f t="shared" si="6"/>
        <v>1838145.558</v>
      </c>
      <c r="I13" s="7">
        <f t="shared" si="3"/>
        <v>29281.65874</v>
      </c>
      <c r="J13" s="5">
        <v>4000.0</v>
      </c>
      <c r="K13" s="7">
        <f t="shared" si="4"/>
        <v>1812863.899</v>
      </c>
    </row>
    <row r="14">
      <c r="A14" s="5">
        <v>13.0</v>
      </c>
      <c r="B14" s="5">
        <v>100000.0</v>
      </c>
      <c r="C14" s="5">
        <v>1000.0</v>
      </c>
      <c r="D14" s="6">
        <f t="shared" si="1"/>
        <v>99000</v>
      </c>
      <c r="E14" s="5">
        <v>0.0</v>
      </c>
      <c r="F14" s="6">
        <f t="shared" si="2"/>
        <v>180</v>
      </c>
      <c r="G14" s="7">
        <f t="shared" si="5"/>
        <v>152934.7119</v>
      </c>
      <c r="H14" s="7">
        <f t="shared" si="6"/>
        <v>2064618.611</v>
      </c>
      <c r="I14" s="7">
        <f t="shared" si="3"/>
        <v>32889.37447</v>
      </c>
      <c r="J14" s="5">
        <v>4000.0</v>
      </c>
      <c r="K14" s="7">
        <f t="shared" si="4"/>
        <v>2035729.237</v>
      </c>
    </row>
    <row r="15">
      <c r="A15" s="5">
        <v>14.0</v>
      </c>
      <c r="B15" s="5">
        <v>100000.0</v>
      </c>
      <c r="C15" s="5">
        <v>1000.0</v>
      </c>
      <c r="D15" s="6">
        <f t="shared" si="1"/>
        <v>99000</v>
      </c>
      <c r="E15" s="5">
        <v>0.0</v>
      </c>
      <c r="F15" s="6">
        <f t="shared" si="2"/>
        <v>180</v>
      </c>
      <c r="G15" s="7">
        <f t="shared" si="5"/>
        <v>170763.9389</v>
      </c>
      <c r="H15" s="7">
        <f t="shared" si="6"/>
        <v>2305313.176</v>
      </c>
      <c r="I15" s="7">
        <f t="shared" si="3"/>
        <v>36723.63889</v>
      </c>
      <c r="J15" s="5">
        <v>4000.0</v>
      </c>
      <c r="K15" s="7">
        <f t="shared" si="4"/>
        <v>2272589.537</v>
      </c>
    </row>
    <row r="16">
      <c r="A16" s="5">
        <v>15.0</v>
      </c>
      <c r="B16" s="5">
        <v>100000.0</v>
      </c>
      <c r="C16" s="5">
        <v>1000.0</v>
      </c>
      <c r="D16" s="6">
        <f t="shared" si="1"/>
        <v>99000</v>
      </c>
      <c r="E16" s="5">
        <v>0.0</v>
      </c>
      <c r="F16" s="6">
        <f t="shared" si="2"/>
        <v>180</v>
      </c>
      <c r="G16" s="7">
        <f t="shared" si="5"/>
        <v>189712.7629</v>
      </c>
      <c r="H16" s="7">
        <f t="shared" si="6"/>
        <v>2561122.3</v>
      </c>
      <c r="I16" s="7">
        <f t="shared" si="3"/>
        <v>40798.67823</v>
      </c>
      <c r="J16" s="5">
        <v>4000.0</v>
      </c>
      <c r="K16" s="7">
        <f t="shared" si="4"/>
        <v>2524323.621</v>
      </c>
    </row>
    <row r="17">
      <c r="A17" s="5">
        <v>16.0</v>
      </c>
      <c r="B17" s="5">
        <v>100000.0</v>
      </c>
      <c r="C17" s="5">
        <v>1000.0</v>
      </c>
      <c r="D17" s="6">
        <f t="shared" si="1"/>
        <v>99000</v>
      </c>
      <c r="E17" s="5">
        <v>0.0</v>
      </c>
      <c r="F17" s="6">
        <f t="shared" si="2"/>
        <v>180</v>
      </c>
      <c r="G17" s="7">
        <f t="shared" si="5"/>
        <v>209851.4897</v>
      </c>
      <c r="H17" s="7">
        <f t="shared" si="6"/>
        <v>2832995.111</v>
      </c>
      <c r="I17" s="7">
        <f t="shared" si="3"/>
        <v>45129.61212</v>
      </c>
      <c r="J17" s="5">
        <v>5500.0</v>
      </c>
      <c r="K17" s="7">
        <f t="shared" si="4"/>
        <v>2793365.499</v>
      </c>
    </row>
    <row r="18">
      <c r="A18" s="5">
        <v>17.0</v>
      </c>
      <c r="B18" s="5">
        <v>100000.0</v>
      </c>
      <c r="C18" s="5">
        <v>1000.0</v>
      </c>
      <c r="D18" s="6">
        <f t="shared" si="1"/>
        <v>99000</v>
      </c>
      <c r="E18" s="5">
        <v>0.0</v>
      </c>
      <c r="F18" s="6">
        <f t="shared" si="2"/>
        <v>180</v>
      </c>
      <c r="G18" s="7">
        <f t="shared" si="5"/>
        <v>231374.8399</v>
      </c>
      <c r="H18" s="7">
        <f t="shared" si="6"/>
        <v>3123560.339</v>
      </c>
      <c r="I18" s="7">
        <f t="shared" si="3"/>
        <v>49758.3162</v>
      </c>
      <c r="J18" s="5">
        <v>5500.0</v>
      </c>
      <c r="K18" s="7">
        <f t="shared" si="4"/>
        <v>3079302.023</v>
      </c>
    </row>
    <row r="19">
      <c r="A19" s="5">
        <v>18.0</v>
      </c>
      <c r="B19" s="5">
        <v>100000.0</v>
      </c>
      <c r="C19" s="5">
        <v>1000.0</v>
      </c>
      <c r="D19" s="6">
        <f t="shared" si="1"/>
        <v>99000</v>
      </c>
      <c r="E19" s="5">
        <v>0.0</v>
      </c>
      <c r="F19" s="6">
        <f t="shared" si="2"/>
        <v>180</v>
      </c>
      <c r="G19" s="7">
        <f t="shared" si="5"/>
        <v>254249.7618</v>
      </c>
      <c r="H19" s="7">
        <f t="shared" si="6"/>
        <v>3432371.784</v>
      </c>
      <c r="I19" s="7">
        <f t="shared" si="3"/>
        <v>54677.68253</v>
      </c>
      <c r="J19" s="5">
        <v>5500.0</v>
      </c>
      <c r="K19" s="7">
        <f t="shared" si="4"/>
        <v>3383194.102</v>
      </c>
    </row>
    <row r="20">
      <c r="A20" s="5">
        <v>19.0</v>
      </c>
      <c r="B20" s="5">
        <v>100000.0</v>
      </c>
      <c r="C20" s="5">
        <v>1000.0</v>
      </c>
      <c r="D20" s="6">
        <f t="shared" si="1"/>
        <v>99000</v>
      </c>
      <c r="E20" s="5">
        <v>0.0</v>
      </c>
      <c r="F20" s="6">
        <f t="shared" si="2"/>
        <v>180</v>
      </c>
      <c r="G20" s="7">
        <f t="shared" si="5"/>
        <v>278561.1282</v>
      </c>
      <c r="H20" s="7">
        <f t="shared" si="6"/>
        <v>3760575.23</v>
      </c>
      <c r="I20" s="7">
        <f t="shared" si="3"/>
        <v>59905.96341</v>
      </c>
      <c r="J20" s="5">
        <v>5500.0</v>
      </c>
      <c r="K20" s="7">
        <f t="shared" si="4"/>
        <v>3706169.267</v>
      </c>
    </row>
    <row r="21">
      <c r="A21" s="5">
        <v>20.0</v>
      </c>
      <c r="B21" s="5">
        <v>100000.0</v>
      </c>
      <c r="C21" s="5">
        <v>1000.0</v>
      </c>
      <c r="D21" s="6">
        <f t="shared" si="1"/>
        <v>99000</v>
      </c>
      <c r="E21" s="5">
        <v>0.0</v>
      </c>
      <c r="F21" s="6">
        <f t="shared" si="2"/>
        <v>180</v>
      </c>
      <c r="G21" s="7">
        <f t="shared" si="5"/>
        <v>304399.1413</v>
      </c>
      <c r="H21" s="7">
        <f t="shared" si="6"/>
        <v>4109388.408</v>
      </c>
      <c r="I21" s="7">
        <f t="shared" si="3"/>
        <v>65462.55734</v>
      </c>
      <c r="J21" s="5">
        <v>5500.0</v>
      </c>
      <c r="K21" s="7">
        <f t="shared" si="4"/>
        <v>4049425.851</v>
      </c>
    </row>
    <row r="24">
      <c r="A24" s="5" t="s">
        <v>13</v>
      </c>
      <c r="C24" s="9" t="s">
        <v>14</v>
      </c>
    </row>
    <row r="25">
      <c r="A25" s="6">
        <f t="shared" ref="A25:A44" si="7">-1*B2</f>
        <v>-100000</v>
      </c>
    </row>
    <row r="26">
      <c r="A26" s="6">
        <f t="shared" si="7"/>
        <v>-100000</v>
      </c>
    </row>
    <row r="27">
      <c r="A27" s="6">
        <f t="shared" si="7"/>
        <v>-100000</v>
      </c>
    </row>
    <row r="28">
      <c r="A28" s="6">
        <f t="shared" si="7"/>
        <v>-100000</v>
      </c>
    </row>
    <row r="29">
      <c r="A29" s="6">
        <f t="shared" si="7"/>
        <v>-100000</v>
      </c>
    </row>
    <row r="30">
      <c r="A30" s="6">
        <f t="shared" si="7"/>
        <v>-100000</v>
      </c>
    </row>
    <row r="31">
      <c r="A31" s="6">
        <f t="shared" si="7"/>
        <v>-100000</v>
      </c>
    </row>
    <row r="32">
      <c r="A32" s="6">
        <f t="shared" si="7"/>
        <v>-100000</v>
      </c>
    </row>
    <row r="33">
      <c r="A33" s="6">
        <f t="shared" si="7"/>
        <v>-100000</v>
      </c>
    </row>
    <row r="34">
      <c r="A34" s="6">
        <f t="shared" si="7"/>
        <v>-100000</v>
      </c>
    </row>
    <row r="35">
      <c r="A35" s="6">
        <f t="shared" si="7"/>
        <v>-100000</v>
      </c>
    </row>
    <row r="36">
      <c r="A36" s="6">
        <f t="shared" si="7"/>
        <v>-100000</v>
      </c>
    </row>
    <row r="37">
      <c r="A37" s="6">
        <f t="shared" si="7"/>
        <v>-100000</v>
      </c>
    </row>
    <row r="38">
      <c r="A38" s="6">
        <f t="shared" si="7"/>
        <v>-100000</v>
      </c>
    </row>
    <row r="39">
      <c r="A39" s="6">
        <f t="shared" si="7"/>
        <v>-100000</v>
      </c>
    </row>
    <row r="40">
      <c r="A40" s="6">
        <f t="shared" si="7"/>
        <v>-100000</v>
      </c>
    </row>
    <row r="41">
      <c r="A41" s="6">
        <f t="shared" si="7"/>
        <v>-100000</v>
      </c>
    </row>
    <row r="42">
      <c r="A42" s="6">
        <f t="shared" si="7"/>
        <v>-100000</v>
      </c>
    </row>
    <row r="43">
      <c r="A43" s="6">
        <f t="shared" si="7"/>
        <v>-100000</v>
      </c>
    </row>
    <row r="44">
      <c r="A44" s="6">
        <f t="shared" si="7"/>
        <v>-100000</v>
      </c>
    </row>
    <row r="45">
      <c r="A45" s="7">
        <f>K21</f>
        <v>4049425.851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sheetData>
    <row r="1">
      <c r="A1" s="1" t="s">
        <v>15</v>
      </c>
      <c r="B1" s="1" t="s">
        <v>16</v>
      </c>
      <c r="C1" s="1" t="s">
        <v>17</v>
      </c>
      <c r="D1" s="1" t="s">
        <v>18</v>
      </c>
      <c r="E1" s="1" t="s">
        <v>19</v>
      </c>
      <c r="F1" s="1" t="s">
        <v>20</v>
      </c>
      <c r="G1" s="1" t="s">
        <v>21</v>
      </c>
      <c r="H1" s="1" t="s">
        <v>22</v>
      </c>
      <c r="I1" s="2"/>
      <c r="J1" s="2"/>
      <c r="K1" s="2"/>
      <c r="L1" s="3" t="s">
        <v>11</v>
      </c>
      <c r="M1" s="4">
        <v>0.08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5">
        <v>1.0</v>
      </c>
      <c r="B2" s="5">
        <v>100000.0</v>
      </c>
      <c r="C2" s="5">
        <f>400+18+69+100</f>
        <v>587</v>
      </c>
      <c r="D2" s="6">
        <f t="shared" ref="D2:D21" si="1">B2-C2</f>
        <v>99413</v>
      </c>
      <c r="E2" s="6">
        <f>D2</f>
        <v>99413</v>
      </c>
      <c r="F2" s="7">
        <f t="shared" ref="F2:F21" si="2">E2*$M$1</f>
        <v>7953.04</v>
      </c>
      <c r="G2" s="7">
        <f t="shared" ref="G2:G21" si="3">(E2+F2)*0.1159%</f>
        <v>124.4372404</v>
      </c>
      <c r="H2" s="7">
        <f t="shared" ref="H2:H21" si="4">E2+F2-G2</f>
        <v>107241.6028</v>
      </c>
      <c r="L2" s="5" t="s">
        <v>23</v>
      </c>
      <c r="M2" s="8">
        <f>irr(A25:A45)</f>
        <v>0.07857444521</v>
      </c>
    </row>
    <row r="3">
      <c r="A3" s="5">
        <v>2.0</v>
      </c>
      <c r="B3" s="5">
        <v>100000.0</v>
      </c>
      <c r="C3" s="5">
        <v>169.0</v>
      </c>
      <c r="D3" s="6">
        <f t="shared" si="1"/>
        <v>99831</v>
      </c>
      <c r="E3" s="7">
        <f t="shared" ref="E3:E21" si="5">H2+D3</f>
        <v>207072.6028</v>
      </c>
      <c r="F3" s="7">
        <f t="shared" si="2"/>
        <v>16565.80822</v>
      </c>
      <c r="G3" s="7">
        <f t="shared" si="3"/>
        <v>259.1969183</v>
      </c>
      <c r="H3" s="7">
        <f t="shared" si="4"/>
        <v>223379.2141</v>
      </c>
    </row>
    <row r="4">
      <c r="A4" s="5">
        <v>3.0</v>
      </c>
      <c r="B4" s="5">
        <v>100000.0</v>
      </c>
      <c r="C4" s="5">
        <v>169.0</v>
      </c>
      <c r="D4" s="6">
        <f t="shared" si="1"/>
        <v>99831</v>
      </c>
      <c r="E4" s="7">
        <f t="shared" si="5"/>
        <v>323210.2141</v>
      </c>
      <c r="F4" s="7">
        <f t="shared" si="2"/>
        <v>25856.81712</v>
      </c>
      <c r="G4" s="7">
        <f t="shared" si="3"/>
        <v>404.5686891</v>
      </c>
      <c r="H4" s="7">
        <f t="shared" si="4"/>
        <v>348662.4625</v>
      </c>
    </row>
    <row r="5">
      <c r="A5" s="5">
        <v>4.0</v>
      </c>
      <c r="B5" s="5">
        <v>100000.0</v>
      </c>
      <c r="C5" s="5">
        <v>169.0</v>
      </c>
      <c r="D5" s="6">
        <f t="shared" si="1"/>
        <v>99831</v>
      </c>
      <c r="E5" s="7">
        <f t="shared" si="5"/>
        <v>448493.4625</v>
      </c>
      <c r="F5" s="7">
        <f t="shared" si="2"/>
        <v>35879.477</v>
      </c>
      <c r="G5" s="7">
        <f t="shared" si="3"/>
        <v>561.3882369</v>
      </c>
      <c r="H5" s="7">
        <f t="shared" si="4"/>
        <v>483811.5513</v>
      </c>
    </row>
    <row r="6">
      <c r="A6" s="5">
        <v>5.0</v>
      </c>
      <c r="B6" s="5">
        <v>100000.0</v>
      </c>
      <c r="C6" s="5">
        <v>169.0</v>
      </c>
      <c r="D6" s="6">
        <f t="shared" si="1"/>
        <v>99831</v>
      </c>
      <c r="E6" s="7">
        <f t="shared" si="5"/>
        <v>583642.5513</v>
      </c>
      <c r="F6" s="7">
        <f t="shared" si="2"/>
        <v>46691.4041</v>
      </c>
      <c r="G6" s="7">
        <f t="shared" si="3"/>
        <v>730.5570543</v>
      </c>
      <c r="H6" s="7">
        <f t="shared" si="4"/>
        <v>629603.3983</v>
      </c>
    </row>
    <row r="7">
      <c r="A7" s="5">
        <v>6.0</v>
      </c>
      <c r="B7" s="5">
        <v>100000.0</v>
      </c>
      <c r="C7" s="5">
        <v>169.0</v>
      </c>
      <c r="D7" s="6">
        <f t="shared" si="1"/>
        <v>99831</v>
      </c>
      <c r="E7" s="7">
        <f t="shared" si="5"/>
        <v>729434.3983</v>
      </c>
      <c r="F7" s="7">
        <f t="shared" si="2"/>
        <v>58354.75186</v>
      </c>
      <c r="G7" s="7">
        <f t="shared" si="3"/>
        <v>913.047625</v>
      </c>
      <c r="H7" s="7">
        <f t="shared" si="4"/>
        <v>786876.1025</v>
      </c>
    </row>
    <row r="8">
      <c r="A8" s="5">
        <v>7.0</v>
      </c>
      <c r="B8" s="5">
        <v>100000.0</v>
      </c>
      <c r="C8" s="5">
        <v>169.0</v>
      </c>
      <c r="D8" s="6">
        <f t="shared" si="1"/>
        <v>99831</v>
      </c>
      <c r="E8" s="7">
        <f t="shared" si="5"/>
        <v>886707.1025</v>
      </c>
      <c r="F8" s="7">
        <f t="shared" si="2"/>
        <v>70936.5682</v>
      </c>
      <c r="G8" s="7">
        <f t="shared" si="3"/>
        <v>1109.909014</v>
      </c>
      <c r="H8" s="7">
        <f t="shared" si="4"/>
        <v>956533.7617</v>
      </c>
    </row>
    <row r="9">
      <c r="A9" s="5">
        <v>8.0</v>
      </c>
      <c r="B9" s="5">
        <v>100000.0</v>
      </c>
      <c r="C9" s="5">
        <v>169.0</v>
      </c>
      <c r="D9" s="6">
        <f t="shared" si="1"/>
        <v>99831</v>
      </c>
      <c r="E9" s="7">
        <f t="shared" si="5"/>
        <v>1056364.762</v>
      </c>
      <c r="F9" s="7">
        <f t="shared" si="2"/>
        <v>84509.18094</v>
      </c>
      <c r="G9" s="7">
        <f t="shared" si="3"/>
        <v>1322.2729</v>
      </c>
      <c r="H9" s="7">
        <f t="shared" si="4"/>
        <v>1139551.67</v>
      </c>
    </row>
    <row r="10">
      <c r="A10" s="5">
        <v>9.0</v>
      </c>
      <c r="B10" s="5">
        <v>100000.0</v>
      </c>
      <c r="C10" s="5">
        <v>169.0</v>
      </c>
      <c r="D10" s="6">
        <f t="shared" si="1"/>
        <v>99831</v>
      </c>
      <c r="E10" s="7">
        <f t="shared" si="5"/>
        <v>1239382.67</v>
      </c>
      <c r="F10" s="7">
        <f t="shared" si="2"/>
        <v>99150.61358</v>
      </c>
      <c r="G10" s="7">
        <f t="shared" si="3"/>
        <v>1551.360075</v>
      </c>
      <c r="H10" s="7">
        <f t="shared" si="4"/>
        <v>1336981.923</v>
      </c>
    </row>
    <row r="11">
      <c r="A11" s="5">
        <v>10.0</v>
      </c>
      <c r="B11" s="5">
        <v>100000.0</v>
      </c>
      <c r="C11" s="5">
        <v>169.0</v>
      </c>
      <c r="D11" s="6">
        <f t="shared" si="1"/>
        <v>99831</v>
      </c>
      <c r="E11" s="7">
        <f t="shared" si="5"/>
        <v>1436812.923</v>
      </c>
      <c r="F11" s="7">
        <f t="shared" si="2"/>
        <v>114945.0339</v>
      </c>
      <c r="G11" s="7">
        <f t="shared" si="3"/>
        <v>1798.487472</v>
      </c>
      <c r="H11" s="7">
        <f t="shared" si="4"/>
        <v>1549959.47</v>
      </c>
    </row>
    <row r="12">
      <c r="A12" s="5">
        <v>11.0</v>
      </c>
      <c r="B12" s="5">
        <v>100000.0</v>
      </c>
      <c r="C12" s="5">
        <v>169.0</v>
      </c>
      <c r="D12" s="6">
        <f t="shared" si="1"/>
        <v>99831</v>
      </c>
      <c r="E12" s="7">
        <f t="shared" si="5"/>
        <v>1649790.47</v>
      </c>
      <c r="F12" s="7">
        <f t="shared" si="2"/>
        <v>131983.2376</v>
      </c>
      <c r="G12" s="7">
        <f t="shared" si="3"/>
        <v>2065.075727</v>
      </c>
      <c r="H12" s="7">
        <f t="shared" si="4"/>
        <v>1779708.632</v>
      </c>
    </row>
    <row r="13">
      <c r="A13" s="5">
        <v>12.0</v>
      </c>
      <c r="B13" s="5">
        <v>100000.0</v>
      </c>
      <c r="C13" s="5">
        <v>169.0</v>
      </c>
      <c r="D13" s="6">
        <f t="shared" si="1"/>
        <v>99831</v>
      </c>
      <c r="E13" s="7">
        <f t="shared" si="5"/>
        <v>1879539.632</v>
      </c>
      <c r="F13" s="7">
        <f t="shared" si="2"/>
        <v>150363.1705</v>
      </c>
      <c r="G13" s="7">
        <f t="shared" si="3"/>
        <v>2352.657348</v>
      </c>
      <c r="H13" s="7">
        <f t="shared" si="4"/>
        <v>2027550.145</v>
      </c>
    </row>
    <row r="14">
      <c r="A14" s="5">
        <v>13.0</v>
      </c>
      <c r="B14" s="5">
        <v>100000.0</v>
      </c>
      <c r="C14" s="5">
        <v>169.0</v>
      </c>
      <c r="D14" s="6">
        <f t="shared" si="1"/>
        <v>99831</v>
      </c>
      <c r="E14" s="7">
        <f t="shared" si="5"/>
        <v>2127381.145</v>
      </c>
      <c r="F14" s="7">
        <f t="shared" si="2"/>
        <v>170190.4916</v>
      </c>
      <c r="G14" s="7">
        <f t="shared" si="3"/>
        <v>2662.885526</v>
      </c>
      <c r="H14" s="7">
        <f t="shared" si="4"/>
        <v>2294908.751</v>
      </c>
    </row>
    <row r="15">
      <c r="A15" s="5">
        <v>14.0</v>
      </c>
      <c r="B15" s="5">
        <v>100000.0</v>
      </c>
      <c r="C15" s="5">
        <v>169.0</v>
      </c>
      <c r="D15" s="6">
        <f t="shared" si="1"/>
        <v>99831</v>
      </c>
      <c r="E15" s="7">
        <f t="shared" si="5"/>
        <v>2394739.751</v>
      </c>
      <c r="F15" s="7">
        <f t="shared" si="2"/>
        <v>191579.1801</v>
      </c>
      <c r="G15" s="7">
        <f t="shared" si="3"/>
        <v>2997.543641</v>
      </c>
      <c r="H15" s="7">
        <f t="shared" si="4"/>
        <v>2583321.387</v>
      </c>
    </row>
    <row r="16">
      <c r="A16" s="5">
        <v>15.0</v>
      </c>
      <c r="B16" s="5">
        <v>100000.0</v>
      </c>
      <c r="C16" s="5">
        <v>169.0</v>
      </c>
      <c r="D16" s="6">
        <f t="shared" si="1"/>
        <v>99831</v>
      </c>
      <c r="E16" s="7">
        <f t="shared" si="5"/>
        <v>2683152.387</v>
      </c>
      <c r="F16" s="7">
        <f t="shared" si="2"/>
        <v>214652.191</v>
      </c>
      <c r="G16" s="7">
        <f t="shared" si="3"/>
        <v>3358.555506</v>
      </c>
      <c r="H16" s="7">
        <f t="shared" si="4"/>
        <v>2894446.023</v>
      </c>
    </row>
    <row r="17">
      <c r="A17" s="5">
        <v>16.0</v>
      </c>
      <c r="B17" s="5">
        <v>100000.0</v>
      </c>
      <c r="C17" s="5">
        <v>169.0</v>
      </c>
      <c r="D17" s="6">
        <f t="shared" si="1"/>
        <v>99831</v>
      </c>
      <c r="E17" s="7">
        <f t="shared" si="5"/>
        <v>2994277.023</v>
      </c>
      <c r="F17" s="7">
        <f t="shared" si="2"/>
        <v>239542.1618</v>
      </c>
      <c r="G17" s="7">
        <f t="shared" si="3"/>
        <v>3747.996435</v>
      </c>
      <c r="H17" s="7">
        <f t="shared" si="4"/>
        <v>3230071.188</v>
      </c>
    </row>
    <row r="18">
      <c r="A18" s="5">
        <v>17.0</v>
      </c>
      <c r="B18" s="5">
        <v>100000.0</v>
      </c>
      <c r="C18" s="5">
        <v>169.0</v>
      </c>
      <c r="D18" s="6">
        <f t="shared" si="1"/>
        <v>99831</v>
      </c>
      <c r="E18" s="7">
        <f t="shared" si="5"/>
        <v>3329902.188</v>
      </c>
      <c r="F18" s="7">
        <f t="shared" si="2"/>
        <v>266392.175</v>
      </c>
      <c r="G18" s="7">
        <f t="shared" si="3"/>
        <v>4168.105167</v>
      </c>
      <c r="H18" s="7">
        <f t="shared" si="4"/>
        <v>3592126.258</v>
      </c>
    </row>
    <row r="19">
      <c r="A19" s="5">
        <v>18.0</v>
      </c>
      <c r="B19" s="5">
        <v>100000.0</v>
      </c>
      <c r="C19" s="5">
        <v>169.0</v>
      </c>
      <c r="D19" s="6">
        <f t="shared" si="1"/>
        <v>99831</v>
      </c>
      <c r="E19" s="7">
        <f t="shared" si="5"/>
        <v>3691957.258</v>
      </c>
      <c r="F19" s="7">
        <f t="shared" si="2"/>
        <v>295356.5806</v>
      </c>
      <c r="G19" s="7">
        <f t="shared" si="3"/>
        <v>4621.296739</v>
      </c>
      <c r="H19" s="7">
        <f t="shared" si="4"/>
        <v>3982692.542</v>
      </c>
    </row>
    <row r="20">
      <c r="A20" s="5">
        <v>19.0</v>
      </c>
      <c r="B20" s="5">
        <v>100000.0</v>
      </c>
      <c r="C20" s="5">
        <v>169.0</v>
      </c>
      <c r="D20" s="6">
        <f t="shared" si="1"/>
        <v>99831</v>
      </c>
      <c r="E20" s="7">
        <f t="shared" si="5"/>
        <v>4082523.542</v>
      </c>
      <c r="F20" s="7">
        <f t="shared" si="2"/>
        <v>326601.8833</v>
      </c>
      <c r="G20" s="7">
        <f t="shared" si="3"/>
        <v>5110.176368</v>
      </c>
      <c r="H20" s="7">
        <f t="shared" si="4"/>
        <v>4404015.249</v>
      </c>
    </row>
    <row r="21">
      <c r="A21" s="5">
        <v>20.0</v>
      </c>
      <c r="B21" s="5">
        <v>100000.0</v>
      </c>
      <c r="C21" s="5">
        <v>169.0</v>
      </c>
      <c r="D21" s="6">
        <f t="shared" si="1"/>
        <v>99831</v>
      </c>
      <c r="E21" s="7">
        <f t="shared" si="5"/>
        <v>4503846.249</v>
      </c>
      <c r="F21" s="7">
        <f t="shared" si="2"/>
        <v>360307.6999</v>
      </c>
      <c r="G21" s="7">
        <f t="shared" si="3"/>
        <v>5637.554426</v>
      </c>
      <c r="H21" s="7">
        <f t="shared" si="4"/>
        <v>4858516.394</v>
      </c>
    </row>
    <row r="24">
      <c r="A24" s="5" t="s">
        <v>13</v>
      </c>
      <c r="C24" s="9" t="s">
        <v>14</v>
      </c>
    </row>
    <row r="25">
      <c r="A25" s="6">
        <f t="shared" ref="A25:A44" si="6">-1*B2</f>
        <v>-100000</v>
      </c>
    </row>
    <row r="26">
      <c r="A26" s="6">
        <f t="shared" si="6"/>
        <v>-100000</v>
      </c>
    </row>
    <row r="27">
      <c r="A27" s="6">
        <f t="shared" si="6"/>
        <v>-100000</v>
      </c>
    </row>
    <row r="28">
      <c r="A28" s="6">
        <f t="shared" si="6"/>
        <v>-100000</v>
      </c>
    </row>
    <row r="29">
      <c r="A29" s="6">
        <f t="shared" si="6"/>
        <v>-100000</v>
      </c>
    </row>
    <row r="30">
      <c r="A30" s="6">
        <f t="shared" si="6"/>
        <v>-100000</v>
      </c>
    </row>
    <row r="31">
      <c r="A31" s="6">
        <f t="shared" si="6"/>
        <v>-100000</v>
      </c>
    </row>
    <row r="32">
      <c r="A32" s="6">
        <f t="shared" si="6"/>
        <v>-100000</v>
      </c>
    </row>
    <row r="33">
      <c r="A33" s="6">
        <f t="shared" si="6"/>
        <v>-100000</v>
      </c>
    </row>
    <row r="34">
      <c r="A34" s="6">
        <f t="shared" si="6"/>
        <v>-100000</v>
      </c>
    </row>
    <row r="35">
      <c r="A35" s="6">
        <f t="shared" si="6"/>
        <v>-100000</v>
      </c>
    </row>
    <row r="36">
      <c r="A36" s="6">
        <f t="shared" si="6"/>
        <v>-100000</v>
      </c>
    </row>
    <row r="37">
      <c r="A37" s="6">
        <f t="shared" si="6"/>
        <v>-100000</v>
      </c>
    </row>
    <row r="38">
      <c r="A38" s="6">
        <f t="shared" si="6"/>
        <v>-100000</v>
      </c>
    </row>
    <row r="39">
      <c r="A39" s="6">
        <f t="shared" si="6"/>
        <v>-100000</v>
      </c>
    </row>
    <row r="40">
      <c r="A40" s="6">
        <f t="shared" si="6"/>
        <v>-100000</v>
      </c>
    </row>
    <row r="41">
      <c r="A41" s="6">
        <f t="shared" si="6"/>
        <v>-100000</v>
      </c>
    </row>
    <row r="42">
      <c r="A42" s="6">
        <f t="shared" si="6"/>
        <v>-100000</v>
      </c>
    </row>
    <row r="43">
      <c r="A43" s="6">
        <f t="shared" si="6"/>
        <v>-100000</v>
      </c>
    </row>
    <row r="44">
      <c r="A44" s="6">
        <f t="shared" si="6"/>
        <v>-100000</v>
      </c>
    </row>
    <row r="45">
      <c r="A45" s="7">
        <f>H21</f>
        <v>4858516.394</v>
      </c>
    </row>
  </sheetData>
  <drawing r:id="rId1"/>
</worksheet>
</file>